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1\S-projekt\Úprava zpevněných ploch Masarykova náměstí v Bystřici pod Hostýnem\odevzdáno\SP\"/>
    </mc:Choice>
  </mc:AlternateContent>
  <xr:revisionPtr revIDLastSave="0" documentId="13_ncr:1_{FC2824B9-71DF-4F82-A31C-AE002C4E2174}" xr6:coauthVersionLast="47" xr6:coauthVersionMax="47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901.1 REVIZE 0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'901.1 REVIZE 00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'901.1 REVIZE 00 Pol'!$A$1:$X$35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AE20" i="12"/>
  <c r="F40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F39" i="1" l="1"/>
  <c r="F41" i="1"/>
  <c r="G8" i="12"/>
  <c r="M12" i="12"/>
  <c r="M8" i="12" s="1"/>
  <c r="AF20" i="12"/>
  <c r="G41" i="1" l="1"/>
  <c r="G39" i="1"/>
  <c r="G40" i="1"/>
  <c r="H40" i="1" s="1"/>
  <c r="I40" i="1" s="1"/>
  <c r="I49" i="1"/>
  <c r="G20" i="12"/>
  <c r="H41" i="1"/>
  <c r="I41" i="1" s="1"/>
  <c r="F42" i="1"/>
  <c r="H39" i="1"/>
  <c r="H42" i="1" s="1"/>
  <c r="G23" i="1" l="1"/>
  <c r="A23" i="1" s="1"/>
  <c r="A24" i="1" s="1"/>
  <c r="G24" i="1" s="1"/>
  <c r="A27" i="1" s="1"/>
  <c r="A29" i="1" s="1"/>
  <c r="G29" i="1" s="1"/>
  <c r="G27" i="1" s="1"/>
  <c r="I16" i="1"/>
  <c r="I21" i="1" s="1"/>
  <c r="I50" i="1"/>
  <c r="J49" i="1" s="1"/>
  <c r="J50" i="1" s="1"/>
  <c r="G42" i="1"/>
  <c r="G25" i="1" s="1"/>
  <c r="A25" i="1" s="1"/>
  <c r="A26" i="1" s="1"/>
  <c r="G26" i="1" s="1"/>
  <c r="I39" i="1"/>
  <c r="I42" i="1" s="1"/>
  <c r="J41" i="1" l="1"/>
  <c r="J40" i="1"/>
  <c r="J39" i="1"/>
  <c r="J42" i="1" s="1"/>
  <c r="G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D766C650-4251-4DBA-8491-688E826BE46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31682A-3BDE-4EC7-BAD1-7B09516CA3A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<sst xmlns="http://schemas.openxmlformats.org/spreadsheetml/2006/main" count="214" uniqueCount="134">
  <si>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</si>
  <si>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</si>
  <si>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</si>
  <si>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</si>
  <si>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</si>
  <si>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</si>
  <si>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</si>
  <si>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</si>
  <si>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</si>
  <si>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</si>
  <si>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</si>
  <si>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</si>
  <si>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</si>
  <si>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</si>
  <si>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</si>
  <si>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</si>
  <si>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</si>
  <si>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</si>
  <si>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</si>
  <si>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</si>
  <si>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</si>
  <si>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</si>
  <si>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</si>
  <si>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</si>
  <si>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</si>
  <si>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</si>
  <si>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</si>
  <si>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</si>
  <si>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</si>
  <si>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</si>
  <si>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</si>
  <si>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</si>
  <si>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</si>
  <si>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</si>
  <si>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</si>
  <si>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</si>
  <si>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</si>
  <si>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</si>
  <si>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</si>
  <si>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</si>
  <si>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</si>
  <si>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</si>
  <si>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</si>
  <si>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REVIZE 00</t>
  </si>
  <si>
    <t>Stavební část</t>
  </si>
  <si>
    <t>901.1</t>
  </si>
  <si>
    <t>Mobiliář před radnicí</t>
  </si>
  <si>
    <t>Objekt:</t>
  </si>
  <si>
    <t>Rozpočet:</t>
  </si>
  <si>
    <t>16-6408-067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</si>
  <si>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</si>
  <si>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</si>
  <si>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</si>
  <si>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</si>
  <si>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</si>
  <si>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</si>
  <si>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</si>
  <si>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Celkem za stavbu</t>
  </si>
  <si>
    <t>CZK</t>
  </si>
  <si>
    <t>Rekapitulace dílů</t>
  </si>
  <si>
    <t>Typ dílu</t>
  </si>
  <si>
    <t>91A</t>
  </si>
  <si>
    <t>Mobiliář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</si>
  <si>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</si>
  <si>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</si>
  <si>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</si>
  <si>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</si>
  <si>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</si>
  <si>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</si>
  <si>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</si>
  <si>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</si>
  <si>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</si>
  <si>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</si>
  <si>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</si>
  <si>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</si>
  <si>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</si>
  <si>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</si>
  <si>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</si>
  <si>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</si>
  <si>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</si>
  <si>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</si>
  <si>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</si>
  <si>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</si>
  <si>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</si>
  <si>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</si>
  <si>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</si>
  <si>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</si>
  <si>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</si>
  <si>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</si>
  <si>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</si>
  <si>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</si>
  <si>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</si>
  <si>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91A01 PC</t>
  </si>
  <si>
    <t xml:space="preserve">ks    </t>
  </si>
  <si>
    <t>Vlastní</t>
  </si>
  <si>
    <t>Indiv</t>
  </si>
  <si>
    <t>Agregovaná položka</t>
  </si>
  <si>
    <t>POL2_</t>
  </si>
  <si>
    <t>91A02 PC</t>
  </si>
  <si>
    <t>Lavička bez opěradla oblouková atypický, délka 2000 mm, vnitřní poloměr 4850 mm, kotvená k ploše</t>
  </si>
  <si>
    <t>91A03 PC</t>
  </si>
  <si>
    <t>Odpadkový koš čtvercového půdorysu opláštěný dřevěnými lamelami, objem nádoby 50 l</t>
  </si>
  <si>
    <t>91A04 PC</t>
  </si>
  <si>
    <t>Stojan na kola celoocelový pro 6 kol (5 ks)</t>
  </si>
  <si>
    <t>91A05 PC</t>
  </si>
  <si>
    <t>Ochranná mříž ke stromu - čtvercová</t>
  </si>
  <si>
    <t>91A06 PC</t>
  </si>
  <si>
    <t>Ochranná mříž ke stromu - kruhová</t>
  </si>
  <si>
    <t>91A07 PC</t>
  </si>
  <si>
    <t xml:space="preserve">Ochranná mříž kolem trojice stromů v centru náměstí </t>
  </si>
  <si>
    <t>soubor</t>
  </si>
  <si>
    <t>91A08 PC</t>
  </si>
  <si>
    <t>Základ pro vánoční strom</t>
  </si>
  <si>
    <t xml:space="preserve">m3    </t>
  </si>
  <si>
    <t>91A09 PC</t>
  </si>
  <si>
    <t>Základy pro kotvení pódia</t>
  </si>
  <si>
    <t>91A10 PC</t>
  </si>
  <si>
    <t>Kotvicí body pro ochranné mříže, velikost 25x25x40 cm, 51 ks</t>
  </si>
  <si>
    <t>SUM</t>
  </si>
  <si>
    <t>JKSO:</t>
  </si>
  <si>
    <t>822.57</t>
  </si>
  <si>
    <t>náměstí</t>
  </si>
  <si>
    <t>JKSO</t>
  </si>
  <si>
    <t xml:space="preserve"> m2</t>
  </si>
  <si>
    <t>kryt (materiál konstrukce krytu) z jiných materiálů</t>
  </si>
  <si>
    <t>JKSOChar</t>
  </si>
  <si>
    <t>ostatní stavební akce</t>
  </si>
  <si>
    <t>JKSOAkce</t>
  </si>
  <si>
    <t>Poznámky uchazeče k zadání</t>
  </si>
  <si>
    <t>POPUZIV</t>
  </si>
  <si>
    <t>END</t>
  </si>
  <si>
    <t>Lavička s opěradlem přímá, 1850/520 mm, kotvená k ploše</t>
  </si>
  <si>
    <t>ÚPRAVA ZPEVNĚNÝCH PLOCH MASARYKOVA NÁMĚSTÍ - 1. ETAPA</t>
  </si>
  <si>
    <t>ÚPRAVA ZPEVNĚNÝCH PLOCH MASARYKOVA NÁMĚSTÍ - 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</si>
</sst>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4" fillId="3" borderId="18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/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5" t="s">
        <v>41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6" t="s">
        <v>4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2"/>
      <c r="B2" s="77" t="s">
        <v>24</v>
      </c>
      <c r="C2" s="78"/>
      <c r="D2" s="79" t="s">
        <v>49</v>
      </c>
      <c r="E2" s="263" t="s">
        <v>132</v>
      </c>
      <c r="F2" s="195"/>
      <c r="G2" s="195"/>
      <c r="H2" s="195"/>
      <c r="I2" s="195"/>
      <c r="J2" s="196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7" t="s">
        <v>46</v>
      </c>
      <c r="F3" s="198"/>
      <c r="G3" s="198"/>
      <c r="H3" s="198"/>
      <c r="I3" s="198"/>
      <c r="J3" s="199"/>
    </row>
    <row r="4" spans="1:15" ht="23.25" customHeight="1" x14ac:dyDescent="0.2">
      <c r="A4" s="74">
        <v>5582</v>
      </c>
      <c r="B4" s="82" t="s">
        <v>48</v>
      </c>
      <c r="C4" s="83"/>
      <c r="D4" s="84" t="s">
        <v>43</v>
      </c>
      <c r="E4" s="207" t="s">
        <v>44</v>
      </c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23</v>
      </c>
      <c r="D5" s="212"/>
      <c r="E5" s="213"/>
      <c r="F5" s="213"/>
      <c r="G5" s="213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214"/>
      <c r="E6" s="215"/>
      <c r="F6" s="215"/>
      <c r="G6" s="215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216"/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76" t="s">
        <v>50</v>
      </c>
      <c r="H8" s="18" t="s">
        <v>42</v>
      </c>
      <c r="I8" s="86" t="s">
        <v>54</v>
      </c>
      <c r="J8" s="8"/>
    </row>
    <row r="9" spans="1:15" ht="15.75" hidden="1" customHeight="1" x14ac:dyDescent="0.2">
      <c r="A9" s="2"/>
      <c r="B9" s="2"/>
      <c r="D9" s="76" t="s">
        <v>51</v>
      </c>
      <c r="H9" s="18" t="s">
        <v>36</v>
      </c>
      <c r="I9" s="86" t="s">
        <v>55</v>
      </c>
      <c r="J9" s="8"/>
    </row>
    <row r="10" spans="1:15" ht="15.75" hidden="1" customHeight="1" x14ac:dyDescent="0.2">
      <c r="A10" s="2"/>
      <c r="B10" s="35"/>
      <c r="C10" s="55"/>
      <c r="D10" s="75" t="s">
        <v>53</v>
      </c>
      <c r="E10" s="85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1"/>
      <c r="E11" s="201"/>
      <c r="F11" s="201"/>
      <c r="G11" s="201"/>
      <c r="H11" s="18" t="s">
        <v>42</v>
      </c>
      <c r="I11" s="88"/>
      <c r="J11" s="8"/>
    </row>
    <row r="12" spans="1:15" ht="15.75" customHeight="1" x14ac:dyDescent="0.2">
      <c r="A12" s="2"/>
      <c r="B12" s="28"/>
      <c r="C12" s="54"/>
      <c r="D12" s="206"/>
      <c r="E12" s="206"/>
      <c r="F12" s="206"/>
      <c r="G12" s="206"/>
      <c r="H12" s="18" t="s">
        <v>36</v>
      </c>
      <c r="I12" s="88"/>
      <c r="J12" s="8"/>
    </row>
    <row r="13" spans="1:15" ht="15.75" customHeight="1" x14ac:dyDescent="0.2">
      <c r="A13" s="2"/>
      <c r="B13" s="29"/>
      <c r="C13" s="55"/>
      <c r="D13" s="87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200"/>
      <c r="F15" s="200"/>
      <c r="G15" s="202"/>
      <c r="H15" s="202"/>
      <c r="I15" s="202" t="s">
        <v>31</v>
      </c>
      <c r="J15" s="203"/>
    </row>
    <row r="16" spans="1:15" ht="23.25" customHeight="1" x14ac:dyDescent="0.2">
      <c r="A16" s="141" t="s">
        <v>26</v>
      </c>
      <c r="B16" s="38" t="s">
        <v>26</v>
      </c>
      <c r="C16" s="60"/>
      <c r="D16" s="61"/>
      <c r="E16" s="192"/>
      <c r="F16" s="193"/>
      <c r="G16" s="192"/>
      <c r="H16" s="193"/>
      <c r="I16" s="192">
        <f>SUMIF(F49:F49,A16,I49:I49)+SUMIF(F49:F49,"PSU",I49:I49)</f>
        <v>0</v>
      </c>
      <c r="J16" s="194"/>
    </row>
    <row r="17" spans="1:10" ht="23.25" customHeight="1" x14ac:dyDescent="0.2">
      <c r="A17" s="141" t="s">
        <v>27</v>
      </c>
      <c r="B17" s="38" t="s">
        <v>27</v>
      </c>
      <c r="C17" s="60"/>
      <c r="D17" s="61"/>
      <c r="E17" s="192"/>
      <c r="F17" s="193"/>
      <c r="G17" s="192"/>
      <c r="H17" s="193"/>
      <c r="I17" s="192">
        <f>SUMIF(F49:F49,A17,I49:I49)</f>
        <v>0</v>
      </c>
      <c r="J17" s="194"/>
    </row>
    <row r="18" spans="1:10" ht="23.25" customHeight="1" x14ac:dyDescent="0.2">
      <c r="A18" s="141" t="s">
        <v>28</v>
      </c>
      <c r="B18" s="38" t="s">
        <v>28</v>
      </c>
      <c r="C18" s="60"/>
      <c r="D18" s="61"/>
      <c r="E18" s="192"/>
      <c r="F18" s="193"/>
      <c r="G18" s="192"/>
      <c r="H18" s="193"/>
      <c r="I18" s="192">
        <f>SUMIF(F49:F49,A18,I49:I49)</f>
        <v>0</v>
      </c>
      <c r="J18" s="194"/>
    </row>
    <row r="19" spans="1:10" ht="23.25" customHeight="1" x14ac:dyDescent="0.2">
      <c r="A19" s="141" t="s">
        <v>63</v>
      </c>
      <c r="B19" s="38" t="s">
        <v>29</v>
      </c>
      <c r="C19" s="60"/>
      <c r="D19" s="61"/>
      <c r="E19" s="192"/>
      <c r="F19" s="193"/>
      <c r="G19" s="192"/>
      <c r="H19" s="193"/>
      <c r="I19" s="192">
        <f>SUMIF(F49:F49,A19,I49:I49)</f>
        <v>0</v>
      </c>
      <c r="J19" s="194"/>
    </row>
    <row r="20" spans="1:10" ht="23.25" customHeight="1" x14ac:dyDescent="0.2">
      <c r="A20" s="141" t="s">
        <v>64</v>
      </c>
      <c r="B20" s="38" t="s">
        <v>30</v>
      </c>
      <c r="C20" s="60"/>
      <c r="D20" s="61"/>
      <c r="E20" s="192"/>
      <c r="F20" s="193"/>
      <c r="G20" s="192"/>
      <c r="H20" s="193"/>
      <c r="I20" s="192">
        <f>SUMIF(F49:F49,A20,I49:I49)</f>
        <v>0</v>
      </c>
      <c r="J20" s="194"/>
    </row>
    <row r="21" spans="1:10" ht="23.25" customHeight="1" x14ac:dyDescent="0.2">
      <c r="A21" s="2"/>
      <c r="B21" s="48" t="s">
        <v>31</v>
      </c>
      <c r="C21" s="62"/>
      <c r="D21" s="63"/>
      <c r="E21" s="204"/>
      <c r="F21" s="205"/>
      <c r="G21" s="204"/>
      <c r="H21" s="205"/>
      <c r="I21" s="204">
        <f>SUM(I16:J20)</f>
        <v>0</v>
      </c>
      <c r="J21" s="223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21">
        <f>ZakladDPHSniVypocet</f>
        <v>0</v>
      </c>
      <c r="H23" s="222"/>
      <c r="I23" s="22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19">
        <f>IF(A24&gt;50, ROUNDUP(A23, 0), ROUNDDOWN(A23, 0))</f>
        <v>0</v>
      </c>
      <c r="H24" s="220"/>
      <c r="I24" s="22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21">
        <f>ZakladDPHZaklVypocet</f>
        <v>0</v>
      </c>
      <c r="H25" s="222"/>
      <c r="I25" s="22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189">
        <f>IF(A26&gt;50, ROUNDUP(A25, 0), ROUNDDOWN(A25, 0))</f>
        <v>0</v>
      </c>
      <c r="H26" s="190"/>
      <c r="I26" s="19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191">
        <f>CenaCelkem-(ZakladDPHSni+DPHSni+ZakladDPHZakl+DPHZakl)</f>
        <v>0</v>
      </c>
      <c r="H27" s="191"/>
      <c r="I27" s="191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25</v>
      </c>
      <c r="C28" s="116"/>
      <c r="D28" s="116"/>
      <c r="E28" s="117"/>
      <c r="F28" s="118"/>
      <c r="G28" s="224">
        <f>ZakladDPHSniVypocet+ZakladDPHZaklVypocet</f>
        <v>0</v>
      </c>
      <c r="H28" s="225"/>
      <c r="I28" s="225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37</v>
      </c>
      <c r="C29" s="120"/>
      <c r="D29" s="120"/>
      <c r="E29" s="120"/>
      <c r="F29" s="121"/>
      <c r="G29" s="224">
        <f>IF(A29&gt;50, ROUNDUP(A27, 0), ROUNDDOWN(A27, 0))</f>
        <v>0</v>
      </c>
      <c r="H29" s="224"/>
      <c r="I29" s="224"/>
      <c r="J29" s="122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26"/>
      <c r="E34" s="227"/>
      <c r="G34" s="228"/>
      <c r="H34" s="229"/>
      <c r="I34" s="229"/>
      <c r="J34" s="25"/>
    </row>
    <row r="35" spans="1:10" ht="12.75" customHeight="1" x14ac:dyDescent="0.2">
      <c r="A35" s="2"/>
      <c r="B35" s="2"/>
      <c r="D35" s="218" t="s">
        <v>2</v>
      </c>
      <c r="E35" s="218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56</v>
      </c>
      <c r="C39" s="230"/>
      <c r="D39" s="230"/>
      <c r="E39" s="230"/>
      <c r="F39" s="102">
        <f>'901.1 REVIZE 00 Pol'!AE20</f>
        <v>0</v>
      </c>
      <c r="G39" s="103">
        <f>'901.1 REVIZE 00 Pol'!AF20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 t="s">
        <v>45</v>
      </c>
      <c r="C40" s="231" t="s">
        <v>46</v>
      </c>
      <c r="D40" s="231"/>
      <c r="E40" s="231"/>
      <c r="F40" s="107">
        <f>'901.1 REVIZE 00 Pol'!AE20</f>
        <v>0</v>
      </c>
      <c r="G40" s="108">
        <f>'901.1 REVIZE 00 Pol'!AF20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91">
        <v>3</v>
      </c>
      <c r="B41" s="110" t="s">
        <v>43</v>
      </c>
      <c r="C41" s="230" t="s">
        <v>44</v>
      </c>
      <c r="D41" s="230"/>
      <c r="E41" s="230"/>
      <c r="F41" s="111">
        <f>'901.1 REVIZE 00 Pol'!AE20</f>
        <v>0</v>
      </c>
      <c r="G41" s="104">
        <f>'901.1 REVIZE 00 Pol'!AF20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91"/>
      <c r="B42" s="232" t="s">
        <v>57</v>
      </c>
      <c r="C42" s="233"/>
      <c r="D42" s="233"/>
      <c r="E42" s="234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 x14ac:dyDescent="0.25">
      <c r="B46" s="123" t="s">
        <v>59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60</v>
      </c>
      <c r="G48" s="130"/>
      <c r="H48" s="130"/>
      <c r="I48" s="130" t="s">
        <v>31</v>
      </c>
      <c r="J48" s="130" t="s">
        <v>0</v>
      </c>
    </row>
    <row r="49" spans="1:10" ht="36.75" customHeight="1" x14ac:dyDescent="0.2">
      <c r="A49" s="126"/>
      <c r="B49" s="131" t="s">
        <v>61</v>
      </c>
      <c r="C49" s="235" t="s">
        <v>62</v>
      </c>
      <c r="D49" s="236"/>
      <c r="E49" s="236"/>
      <c r="F49" s="139" t="s">
        <v>26</v>
      </c>
      <c r="G49" s="132"/>
      <c r="H49" s="132"/>
      <c r="I49" s="132">
        <f>'901.1 REVIZE 00 Pol'!G8</f>
        <v>0</v>
      </c>
      <c r="J49" s="137" t="str">
        <f>IF(I50=0,"",I49/I50*100)</f>
        <v/>
      </c>
    </row>
    <row r="50" spans="1:10" ht="25.5" customHeight="1" x14ac:dyDescent="0.2">
      <c r="A50" s="127"/>
      <c r="B50" s="133" t="s">
        <v>1</v>
      </c>
      <c r="C50" s="134"/>
      <c r="D50" s="135"/>
      <c r="E50" s="135"/>
      <c r="F50" s="140"/>
      <c r="G50" s="136"/>
      <c r="H50" s="136"/>
      <c r="I50" s="136">
        <f>I49</f>
        <v>0</v>
      </c>
      <c r="J50" s="138" t="str">
        <f>J49</f>
        <v/>
      </c>
    </row>
    <row r="51" spans="1:10" x14ac:dyDescent="0.2">
      <c r="F51" s="89"/>
      <c r="G51" s="89"/>
      <c r="H51" s="89"/>
      <c r="I51" s="89"/>
      <c r="J51" s="90"/>
    </row>
    <row r="52" spans="1:10" x14ac:dyDescent="0.2">
      <c r="F52" s="89"/>
      <c r="G52" s="89"/>
      <c r="H52" s="89"/>
      <c r="I52" s="89"/>
      <c r="J52" s="90"/>
    </row>
    <row r="53" spans="1:10" x14ac:dyDescent="0.2">
      <c r="F53" s="89"/>
      <c r="G53" s="89"/>
      <c r="H53" s="89"/>
      <c r="I53" s="89"/>
      <c r="J53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7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8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9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10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7B7FF-64AD-4010-A460-8F9FD08A89A1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3" t="s">
        <v>7</v>
      </c>
      <c r="B1" s="253"/>
      <c r="C1" s="253"/>
      <c r="D1" s="253"/>
      <c r="E1" s="253"/>
      <c r="F1" s="253"/>
      <c r="G1" s="253"/>
      <c r="AG1" t="s">
        <v>65</v>
      </c>
    </row>
    <row r="2" spans="1:60" ht="24.95" customHeight="1" x14ac:dyDescent="0.2">
      <c r="A2" s="142" t="s">
        <v>8</v>
      </c>
      <c r="B2" s="49" t="s">
        <v>49</v>
      </c>
      <c r="C2" s="264" t="s">
        <v>133</v>
      </c>
      <c r="D2" s="255"/>
      <c r="E2" s="255"/>
      <c r="F2" s="255"/>
      <c r="G2" s="256"/>
      <c r="AG2" t="s">
        <v>66</v>
      </c>
    </row>
    <row r="3" spans="1:60" ht="24.95" customHeight="1" x14ac:dyDescent="0.2">
      <c r="A3" s="142" t="s">
        <v>9</v>
      </c>
      <c r="B3" s="49" t="s">
        <v>45</v>
      </c>
      <c r="C3" s="254" t="s">
        <v>46</v>
      </c>
      <c r="D3" s="255"/>
      <c r="E3" s="255"/>
      <c r="F3" s="255"/>
      <c r="G3" s="256"/>
      <c r="AC3" s="124" t="s">
        <v>66</v>
      </c>
      <c r="AG3" t="s">
        <v>67</v>
      </c>
    </row>
    <row r="4" spans="1:60" ht="24.95" customHeight="1" x14ac:dyDescent="0.2">
      <c r="A4" s="143" t="s">
        <v>10</v>
      </c>
      <c r="B4" s="144" t="s">
        <v>43</v>
      </c>
      <c r="C4" s="257" t="s">
        <v>44</v>
      </c>
      <c r="D4" s="258"/>
      <c r="E4" s="258"/>
      <c r="F4" s="258"/>
      <c r="G4" s="259"/>
      <c r="AG4" t="s">
        <v>68</v>
      </c>
    </row>
    <row r="5" spans="1:60" x14ac:dyDescent="0.2">
      <c r="D5" s="10"/>
    </row>
    <row r="6" spans="1:60" ht="38.25" x14ac:dyDescent="0.2">
      <c r="A6" s="146" t="s">
        <v>69</v>
      </c>
      <c r="B6" s="148" t="s">
        <v>70</v>
      </c>
      <c r="C6" s="148" t="s">
        <v>71</v>
      </c>
      <c r="D6" s="147" t="s">
        <v>72</v>
      </c>
      <c r="E6" s="146" t="s">
        <v>73</v>
      </c>
      <c r="F6" s="145" t="s">
        <v>74</v>
      </c>
      <c r="G6" s="146" t="s">
        <v>31</v>
      </c>
      <c r="H6" s="149" t="s">
        <v>32</v>
      </c>
      <c r="I6" s="149" t="s">
        <v>75</v>
      </c>
      <c r="J6" s="149" t="s">
        <v>33</v>
      </c>
      <c r="K6" s="149" t="s">
        <v>76</v>
      </c>
      <c r="L6" s="149" t="s">
        <v>77</v>
      </c>
      <c r="M6" s="149" t="s">
        <v>78</v>
      </c>
      <c r="N6" s="149" t="s">
        <v>79</v>
      </c>
      <c r="O6" s="149" t="s">
        <v>80</v>
      </c>
      <c r="P6" s="149" t="s">
        <v>81</v>
      </c>
      <c r="Q6" s="149" t="s">
        <v>82</v>
      </c>
      <c r="R6" s="149" t="s">
        <v>83</v>
      </c>
      <c r="S6" s="149" t="s">
        <v>84</v>
      </c>
      <c r="T6" s="149" t="s">
        <v>85</v>
      </c>
      <c r="U6" s="149" t="s">
        <v>86</v>
      </c>
      <c r="V6" s="149" t="s">
        <v>87</v>
      </c>
      <c r="W6" s="149" t="s">
        <v>88</v>
      </c>
      <c r="X6" s="149" t="s">
        <v>89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0" t="s">
        <v>90</v>
      </c>
      <c r="B8" s="161" t="s">
        <v>61</v>
      </c>
      <c r="C8" s="179" t="s">
        <v>62</v>
      </c>
      <c r="D8" s="162"/>
      <c r="E8" s="163"/>
      <c r="F8" s="164"/>
      <c r="G8" s="165">
        <f>SUMIF(AG9:AG18,"&lt;&gt;NOR",G9:G18)</f>
        <v>0</v>
      </c>
      <c r="H8" s="159"/>
      <c r="I8" s="159">
        <f>SUM(I9:I18)</f>
        <v>0</v>
      </c>
      <c r="J8" s="159"/>
      <c r="K8" s="159">
        <f>SUM(K9:K18)</f>
        <v>1237592.5</v>
      </c>
      <c r="L8" s="159"/>
      <c r="M8" s="159">
        <f>SUM(M9:M18)</f>
        <v>0</v>
      </c>
      <c r="N8" s="159"/>
      <c r="O8" s="159">
        <f>SUM(O9:O18)</f>
        <v>0</v>
      </c>
      <c r="P8" s="159"/>
      <c r="Q8" s="159">
        <f>SUM(Q9:Q18)</f>
        <v>0</v>
      </c>
      <c r="R8" s="159"/>
      <c r="S8" s="159"/>
      <c r="T8" s="159"/>
      <c r="U8" s="159"/>
      <c r="V8" s="159">
        <f>SUM(V9:V18)</f>
        <v>0</v>
      </c>
      <c r="W8" s="159"/>
      <c r="X8" s="159"/>
      <c r="AG8" t="s">
        <v>91</v>
      </c>
    </row>
    <row r="9" spans="1:60" ht="22.5" outlineLevel="1" x14ac:dyDescent="0.2">
      <c r="A9" s="172">
        <v>1</v>
      </c>
      <c r="B9" s="173" t="s">
        <v>92</v>
      </c>
      <c r="C9" s="180" t="s">
        <v>131</v>
      </c>
      <c r="D9" s="174" t="s">
        <v>93</v>
      </c>
      <c r="E9" s="175">
        <v>5</v>
      </c>
      <c r="F9" s="176"/>
      <c r="G9" s="177">
        <f t="shared" ref="G9:G18" si="0">ROUND(E9*F9,2)</f>
        <v>0</v>
      </c>
      <c r="H9" s="158">
        <v>0</v>
      </c>
      <c r="I9" s="157">
        <f t="shared" ref="I9:I18" si="1">ROUND(E9*H9,2)</f>
        <v>0</v>
      </c>
      <c r="J9" s="158">
        <v>10560</v>
      </c>
      <c r="K9" s="157">
        <f t="shared" ref="K9:K18" si="2">ROUND(E9*J9,2)</f>
        <v>52800</v>
      </c>
      <c r="L9" s="157">
        <v>21</v>
      </c>
      <c r="M9" s="157">
        <f t="shared" ref="M9:M18" si="3">G9*(1+L9/100)</f>
        <v>0</v>
      </c>
      <c r="N9" s="157">
        <v>0</v>
      </c>
      <c r="O9" s="157">
        <f t="shared" ref="O9:O18" si="4">ROUND(E9*N9,2)</f>
        <v>0</v>
      </c>
      <c r="P9" s="157">
        <v>0</v>
      </c>
      <c r="Q9" s="157">
        <f t="shared" ref="Q9:Q18" si="5">ROUND(E9*P9,2)</f>
        <v>0</v>
      </c>
      <c r="R9" s="157"/>
      <c r="S9" s="157" t="s">
        <v>94</v>
      </c>
      <c r="T9" s="157" t="s">
        <v>95</v>
      </c>
      <c r="U9" s="157">
        <v>0</v>
      </c>
      <c r="V9" s="157">
        <f t="shared" ref="V9:V18" si="6">ROUND(E9*U9,2)</f>
        <v>0</v>
      </c>
      <c r="W9" s="157"/>
      <c r="X9" s="157" t="s">
        <v>96</v>
      </c>
      <c r="Y9" s="150"/>
      <c r="Z9" s="150"/>
      <c r="AA9" s="150"/>
      <c r="AB9" s="150"/>
      <c r="AC9" s="150"/>
      <c r="AD9" s="150"/>
      <c r="AE9" s="150"/>
      <c r="AF9" s="150"/>
      <c r="AG9" s="150" t="s">
        <v>97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2.5" outlineLevel="1" x14ac:dyDescent="0.2">
      <c r="A10" s="172">
        <v>2</v>
      </c>
      <c r="B10" s="173" t="s">
        <v>98</v>
      </c>
      <c r="C10" s="180" t="s">
        <v>99</v>
      </c>
      <c r="D10" s="174" t="s">
        <v>93</v>
      </c>
      <c r="E10" s="175">
        <v>8</v>
      </c>
      <c r="F10" s="176"/>
      <c r="G10" s="177">
        <f t="shared" si="0"/>
        <v>0</v>
      </c>
      <c r="H10" s="158">
        <v>0</v>
      </c>
      <c r="I10" s="157">
        <f t="shared" si="1"/>
        <v>0</v>
      </c>
      <c r="J10" s="158">
        <v>21330</v>
      </c>
      <c r="K10" s="157">
        <f t="shared" si="2"/>
        <v>170640</v>
      </c>
      <c r="L10" s="157">
        <v>21</v>
      </c>
      <c r="M10" s="157">
        <f t="shared" si="3"/>
        <v>0</v>
      </c>
      <c r="N10" s="157">
        <v>0</v>
      </c>
      <c r="O10" s="157">
        <f t="shared" si="4"/>
        <v>0</v>
      </c>
      <c r="P10" s="157">
        <v>0</v>
      </c>
      <c r="Q10" s="157">
        <f t="shared" si="5"/>
        <v>0</v>
      </c>
      <c r="R10" s="157"/>
      <c r="S10" s="157" t="s">
        <v>94</v>
      </c>
      <c r="T10" s="157" t="s">
        <v>95</v>
      </c>
      <c r="U10" s="157">
        <v>0</v>
      </c>
      <c r="V10" s="157">
        <f t="shared" si="6"/>
        <v>0</v>
      </c>
      <c r="W10" s="157"/>
      <c r="X10" s="157" t="s">
        <v>96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97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72">
        <v>3</v>
      </c>
      <c r="B11" s="173" t="s">
        <v>100</v>
      </c>
      <c r="C11" s="180" t="s">
        <v>101</v>
      </c>
      <c r="D11" s="174" t="s">
        <v>93</v>
      </c>
      <c r="E11" s="175">
        <v>3</v>
      </c>
      <c r="F11" s="176"/>
      <c r="G11" s="177">
        <f t="shared" si="0"/>
        <v>0</v>
      </c>
      <c r="H11" s="158">
        <v>0</v>
      </c>
      <c r="I11" s="157">
        <f t="shared" si="1"/>
        <v>0</v>
      </c>
      <c r="J11" s="158">
        <v>15120</v>
      </c>
      <c r="K11" s="157">
        <f t="shared" si="2"/>
        <v>45360</v>
      </c>
      <c r="L11" s="157">
        <v>21</v>
      </c>
      <c r="M11" s="157">
        <f t="shared" si="3"/>
        <v>0</v>
      </c>
      <c r="N11" s="157">
        <v>0</v>
      </c>
      <c r="O11" s="157">
        <f t="shared" si="4"/>
        <v>0</v>
      </c>
      <c r="P11" s="157">
        <v>0</v>
      </c>
      <c r="Q11" s="157">
        <f t="shared" si="5"/>
        <v>0</v>
      </c>
      <c r="R11" s="157"/>
      <c r="S11" s="157" t="s">
        <v>94</v>
      </c>
      <c r="T11" s="157" t="s">
        <v>95</v>
      </c>
      <c r="U11" s="157">
        <v>0</v>
      </c>
      <c r="V11" s="157">
        <f t="shared" si="6"/>
        <v>0</v>
      </c>
      <c r="W11" s="157"/>
      <c r="X11" s="157" t="s">
        <v>96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97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2">
        <v>4</v>
      </c>
      <c r="B12" s="173" t="s">
        <v>102</v>
      </c>
      <c r="C12" s="180" t="s">
        <v>103</v>
      </c>
      <c r="D12" s="174" t="s">
        <v>93</v>
      </c>
      <c r="E12" s="175">
        <v>3</v>
      </c>
      <c r="F12" s="176"/>
      <c r="G12" s="177">
        <f t="shared" si="0"/>
        <v>0</v>
      </c>
      <c r="H12" s="158">
        <v>0</v>
      </c>
      <c r="I12" s="157">
        <f t="shared" si="1"/>
        <v>0</v>
      </c>
      <c r="J12" s="158">
        <v>15120</v>
      </c>
      <c r="K12" s="157">
        <f t="shared" si="2"/>
        <v>45360</v>
      </c>
      <c r="L12" s="157">
        <v>21</v>
      </c>
      <c r="M12" s="157">
        <f t="shared" si="3"/>
        <v>0</v>
      </c>
      <c r="N12" s="157">
        <v>0</v>
      </c>
      <c r="O12" s="157">
        <f t="shared" si="4"/>
        <v>0</v>
      </c>
      <c r="P12" s="157">
        <v>0</v>
      </c>
      <c r="Q12" s="157">
        <f t="shared" si="5"/>
        <v>0</v>
      </c>
      <c r="R12" s="157"/>
      <c r="S12" s="157" t="s">
        <v>94</v>
      </c>
      <c r="T12" s="157" t="s">
        <v>95</v>
      </c>
      <c r="U12" s="157">
        <v>0</v>
      </c>
      <c r="V12" s="157">
        <f t="shared" si="6"/>
        <v>0</v>
      </c>
      <c r="W12" s="157"/>
      <c r="X12" s="157" t="s">
        <v>96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97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2">
        <v>5</v>
      </c>
      <c r="B13" s="173" t="s">
        <v>104</v>
      </c>
      <c r="C13" s="180" t="s">
        <v>105</v>
      </c>
      <c r="D13" s="174" t="s">
        <v>93</v>
      </c>
      <c r="E13" s="175">
        <v>9</v>
      </c>
      <c r="F13" s="176"/>
      <c r="G13" s="177">
        <f t="shared" si="0"/>
        <v>0</v>
      </c>
      <c r="H13" s="158">
        <v>0</v>
      </c>
      <c r="I13" s="157">
        <f t="shared" si="1"/>
        <v>0</v>
      </c>
      <c r="J13" s="158">
        <v>20930</v>
      </c>
      <c r="K13" s="157">
        <f t="shared" si="2"/>
        <v>188370</v>
      </c>
      <c r="L13" s="157">
        <v>21</v>
      </c>
      <c r="M13" s="157">
        <f t="shared" si="3"/>
        <v>0</v>
      </c>
      <c r="N13" s="157">
        <v>0</v>
      </c>
      <c r="O13" s="157">
        <f t="shared" si="4"/>
        <v>0</v>
      </c>
      <c r="P13" s="157">
        <v>0</v>
      </c>
      <c r="Q13" s="157">
        <f t="shared" si="5"/>
        <v>0</v>
      </c>
      <c r="R13" s="157"/>
      <c r="S13" s="157" t="s">
        <v>94</v>
      </c>
      <c r="T13" s="157" t="s">
        <v>95</v>
      </c>
      <c r="U13" s="157">
        <v>0</v>
      </c>
      <c r="V13" s="157">
        <f t="shared" si="6"/>
        <v>0</v>
      </c>
      <c r="W13" s="157"/>
      <c r="X13" s="157" t="s">
        <v>96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97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2">
        <v>6</v>
      </c>
      <c r="B14" s="173" t="s">
        <v>106</v>
      </c>
      <c r="C14" s="180" t="s">
        <v>107</v>
      </c>
      <c r="D14" s="174" t="s">
        <v>93</v>
      </c>
      <c r="E14" s="175">
        <v>1</v>
      </c>
      <c r="F14" s="176"/>
      <c r="G14" s="177">
        <f t="shared" si="0"/>
        <v>0</v>
      </c>
      <c r="H14" s="158">
        <v>0</v>
      </c>
      <c r="I14" s="157">
        <f t="shared" si="1"/>
        <v>0</v>
      </c>
      <c r="J14" s="158">
        <v>41180</v>
      </c>
      <c r="K14" s="157">
        <f t="shared" si="2"/>
        <v>41180</v>
      </c>
      <c r="L14" s="157">
        <v>21</v>
      </c>
      <c r="M14" s="157">
        <f t="shared" si="3"/>
        <v>0</v>
      </c>
      <c r="N14" s="157">
        <v>0</v>
      </c>
      <c r="O14" s="157">
        <f t="shared" si="4"/>
        <v>0</v>
      </c>
      <c r="P14" s="157">
        <v>0</v>
      </c>
      <c r="Q14" s="157">
        <f t="shared" si="5"/>
        <v>0</v>
      </c>
      <c r="R14" s="157"/>
      <c r="S14" s="157" t="s">
        <v>94</v>
      </c>
      <c r="T14" s="157" t="s">
        <v>95</v>
      </c>
      <c r="U14" s="157">
        <v>0</v>
      </c>
      <c r="V14" s="157">
        <f t="shared" si="6"/>
        <v>0</v>
      </c>
      <c r="W14" s="157"/>
      <c r="X14" s="157" t="s">
        <v>96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97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2">
        <v>7</v>
      </c>
      <c r="B15" s="173" t="s">
        <v>108</v>
      </c>
      <c r="C15" s="180" t="s">
        <v>109</v>
      </c>
      <c r="D15" s="174" t="s">
        <v>110</v>
      </c>
      <c r="E15" s="175">
        <v>1</v>
      </c>
      <c r="F15" s="176"/>
      <c r="G15" s="177">
        <f t="shared" si="0"/>
        <v>0</v>
      </c>
      <c r="H15" s="158">
        <v>0</v>
      </c>
      <c r="I15" s="157">
        <f t="shared" si="1"/>
        <v>0</v>
      </c>
      <c r="J15" s="158">
        <v>553280</v>
      </c>
      <c r="K15" s="157">
        <f t="shared" si="2"/>
        <v>553280</v>
      </c>
      <c r="L15" s="157">
        <v>21</v>
      </c>
      <c r="M15" s="157">
        <f t="shared" si="3"/>
        <v>0</v>
      </c>
      <c r="N15" s="157">
        <v>0</v>
      </c>
      <c r="O15" s="157">
        <f t="shared" si="4"/>
        <v>0</v>
      </c>
      <c r="P15" s="157">
        <v>0</v>
      </c>
      <c r="Q15" s="157">
        <f t="shared" si="5"/>
        <v>0</v>
      </c>
      <c r="R15" s="157"/>
      <c r="S15" s="157" t="s">
        <v>94</v>
      </c>
      <c r="T15" s="157" t="s">
        <v>95</v>
      </c>
      <c r="U15" s="157">
        <v>0</v>
      </c>
      <c r="V15" s="157">
        <f t="shared" si="6"/>
        <v>0</v>
      </c>
      <c r="W15" s="157"/>
      <c r="X15" s="157" t="s">
        <v>96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97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2">
        <v>8</v>
      </c>
      <c r="B16" s="173" t="s">
        <v>111</v>
      </c>
      <c r="C16" s="180" t="s">
        <v>112</v>
      </c>
      <c r="D16" s="174" t="s">
        <v>113</v>
      </c>
      <c r="E16" s="175">
        <v>3.2</v>
      </c>
      <c r="F16" s="176"/>
      <c r="G16" s="177">
        <f t="shared" si="0"/>
        <v>0</v>
      </c>
      <c r="H16" s="158">
        <v>0</v>
      </c>
      <c r="I16" s="157">
        <f t="shared" si="1"/>
        <v>0</v>
      </c>
      <c r="J16" s="158">
        <v>13500</v>
      </c>
      <c r="K16" s="157">
        <f t="shared" si="2"/>
        <v>43200</v>
      </c>
      <c r="L16" s="157">
        <v>21</v>
      </c>
      <c r="M16" s="157">
        <f t="shared" si="3"/>
        <v>0</v>
      </c>
      <c r="N16" s="157">
        <v>0</v>
      </c>
      <c r="O16" s="157">
        <f t="shared" si="4"/>
        <v>0</v>
      </c>
      <c r="P16" s="157">
        <v>0</v>
      </c>
      <c r="Q16" s="157">
        <f t="shared" si="5"/>
        <v>0</v>
      </c>
      <c r="R16" s="157"/>
      <c r="S16" s="157" t="s">
        <v>94</v>
      </c>
      <c r="T16" s="157" t="s">
        <v>95</v>
      </c>
      <c r="U16" s="157">
        <v>0</v>
      </c>
      <c r="V16" s="157">
        <f t="shared" si="6"/>
        <v>0</v>
      </c>
      <c r="W16" s="157"/>
      <c r="X16" s="157" t="s">
        <v>96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97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2">
        <v>9</v>
      </c>
      <c r="B17" s="173" t="s">
        <v>114</v>
      </c>
      <c r="C17" s="180" t="s">
        <v>115</v>
      </c>
      <c r="D17" s="174" t="s">
        <v>113</v>
      </c>
      <c r="E17" s="175">
        <v>5.94</v>
      </c>
      <c r="F17" s="176"/>
      <c r="G17" s="177">
        <f t="shared" si="0"/>
        <v>0</v>
      </c>
      <c r="H17" s="158">
        <v>0</v>
      </c>
      <c r="I17" s="157">
        <f t="shared" si="1"/>
        <v>0</v>
      </c>
      <c r="J17" s="158">
        <v>13500</v>
      </c>
      <c r="K17" s="157">
        <f t="shared" si="2"/>
        <v>80190</v>
      </c>
      <c r="L17" s="157">
        <v>21</v>
      </c>
      <c r="M17" s="157">
        <f t="shared" si="3"/>
        <v>0</v>
      </c>
      <c r="N17" s="157">
        <v>0</v>
      </c>
      <c r="O17" s="157">
        <f t="shared" si="4"/>
        <v>0</v>
      </c>
      <c r="P17" s="157">
        <v>0</v>
      </c>
      <c r="Q17" s="157">
        <f t="shared" si="5"/>
        <v>0</v>
      </c>
      <c r="R17" s="157"/>
      <c r="S17" s="157" t="s">
        <v>94</v>
      </c>
      <c r="T17" s="157" t="s">
        <v>95</v>
      </c>
      <c r="U17" s="157">
        <v>0</v>
      </c>
      <c r="V17" s="157">
        <f t="shared" si="6"/>
        <v>0</v>
      </c>
      <c r="W17" s="157"/>
      <c r="X17" s="157" t="s">
        <v>96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97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66">
        <v>10</v>
      </c>
      <c r="B18" s="167" t="s">
        <v>116</v>
      </c>
      <c r="C18" s="181" t="s">
        <v>117</v>
      </c>
      <c r="D18" s="168" t="s">
        <v>113</v>
      </c>
      <c r="E18" s="169">
        <v>1.2749999999999999</v>
      </c>
      <c r="F18" s="170"/>
      <c r="G18" s="171">
        <f t="shared" si="0"/>
        <v>0</v>
      </c>
      <c r="H18" s="158">
        <v>0</v>
      </c>
      <c r="I18" s="157">
        <f t="shared" si="1"/>
        <v>0</v>
      </c>
      <c r="J18" s="158">
        <v>13500</v>
      </c>
      <c r="K18" s="157">
        <f t="shared" si="2"/>
        <v>17212.5</v>
      </c>
      <c r="L18" s="157">
        <v>21</v>
      </c>
      <c r="M18" s="157">
        <f t="shared" si="3"/>
        <v>0</v>
      </c>
      <c r="N18" s="157">
        <v>0</v>
      </c>
      <c r="O18" s="157">
        <f t="shared" si="4"/>
        <v>0</v>
      </c>
      <c r="P18" s="157">
        <v>0</v>
      </c>
      <c r="Q18" s="157">
        <f t="shared" si="5"/>
        <v>0</v>
      </c>
      <c r="R18" s="157"/>
      <c r="S18" s="157" t="s">
        <v>94</v>
      </c>
      <c r="T18" s="157" t="s">
        <v>95</v>
      </c>
      <c r="U18" s="157">
        <v>0</v>
      </c>
      <c r="V18" s="157">
        <f t="shared" si="6"/>
        <v>0</v>
      </c>
      <c r="W18" s="157"/>
      <c r="X18" s="157" t="s">
        <v>96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97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3"/>
      <c r="B19" s="4"/>
      <c r="C19" s="182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v>15</v>
      </c>
      <c r="AF19">
        <v>21</v>
      </c>
      <c r="AG19" t="s">
        <v>77</v>
      </c>
    </row>
    <row r="20" spans="1:60" x14ac:dyDescent="0.2">
      <c r="A20" s="153"/>
      <c r="B20" s="154" t="s">
        <v>31</v>
      </c>
      <c r="C20" s="183"/>
      <c r="D20" s="155"/>
      <c r="E20" s="156"/>
      <c r="F20" s="156"/>
      <c r="G20" s="178">
        <f>G8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f>SUMIF(L7:L18,AE19,G7:G18)</f>
        <v>0</v>
      </c>
      <c r="AF20">
        <f>SUMIF(L7:L18,AF19,G7:G18)</f>
        <v>0</v>
      </c>
      <c r="AG20" t="s">
        <v>118</v>
      </c>
    </row>
    <row r="21" spans="1:60" x14ac:dyDescent="0.2">
      <c r="A21" s="260" t="s">
        <v>119</v>
      </c>
      <c r="B21" s="260"/>
      <c r="C21" s="182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60" x14ac:dyDescent="0.2">
      <c r="A22" s="3"/>
      <c r="B22" s="4" t="s">
        <v>120</v>
      </c>
      <c r="C22" s="182" t="s">
        <v>121</v>
      </c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G22" t="s">
        <v>122</v>
      </c>
    </row>
    <row r="23" spans="1:60" ht="25.5" x14ac:dyDescent="0.2">
      <c r="A23" s="3"/>
      <c r="B23" s="4" t="s">
        <v>123</v>
      </c>
      <c r="C23" s="182" t="s">
        <v>124</v>
      </c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G23" t="s">
        <v>125</v>
      </c>
    </row>
    <row r="24" spans="1:60" x14ac:dyDescent="0.2">
      <c r="A24" s="3"/>
      <c r="B24" s="4"/>
      <c r="C24" s="182" t="s">
        <v>126</v>
      </c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G24" t="s">
        <v>127</v>
      </c>
    </row>
    <row r="25" spans="1:60" x14ac:dyDescent="0.2">
      <c r="A25" s="3"/>
      <c r="B25" s="4"/>
      <c r="C25" s="182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3"/>
      <c r="B26" s="4"/>
      <c r="C26" s="18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3"/>
      <c r="B27" s="4"/>
      <c r="C27" s="182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">
      <c r="A28" s="261" t="s">
        <v>128</v>
      </c>
      <c r="B28" s="261"/>
      <c r="C28" s="262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41"/>
      <c r="B29" s="242"/>
      <c r="C29" s="243"/>
      <c r="D29" s="242"/>
      <c r="E29" s="242"/>
      <c r="F29" s="242"/>
      <c r="G29" s="24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AG29" t="s">
        <v>129</v>
      </c>
    </row>
    <row r="30" spans="1:60" x14ac:dyDescent="0.2">
      <c r="A30" s="245"/>
      <c r="B30" s="246"/>
      <c r="C30" s="247"/>
      <c r="D30" s="246"/>
      <c r="E30" s="246"/>
      <c r="F30" s="246"/>
      <c r="G30" s="24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45"/>
      <c r="B31" s="246"/>
      <c r="C31" s="247"/>
      <c r="D31" s="246"/>
      <c r="E31" s="246"/>
      <c r="F31" s="246"/>
      <c r="G31" s="248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245"/>
      <c r="B32" s="246"/>
      <c r="C32" s="247"/>
      <c r="D32" s="246"/>
      <c r="E32" s="246"/>
      <c r="F32" s="246"/>
      <c r="G32" s="248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">
      <c r="A33" s="249"/>
      <c r="B33" s="250"/>
      <c r="C33" s="251"/>
      <c r="D33" s="250"/>
      <c r="E33" s="250"/>
      <c r="F33" s="250"/>
      <c r="G33" s="25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 x14ac:dyDescent="0.2">
      <c r="A34" s="3"/>
      <c r="B34" s="4"/>
      <c r="C34" s="182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C35" s="184"/>
      <c r="D35" s="10"/>
      <c r="AG35" t="s">
        <v>130</v>
      </c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29:G33"/>
    <mergeCell ref="A1:G1"/>
    <mergeCell ref="C2:G2"/>
    <mergeCell ref="C3:G3"/>
    <mergeCell ref="C4:G4"/>
    <mergeCell ref="A21:B21"/>
    <mergeCell ref="A28:C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901.1 REVIZE 00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'901.1 REVIZE 00 Pol'!Názvy_tisku</vt:lpstr>
      <vt:lpstr>oadresa</vt:lpstr>
      <vt:lpstr>Stavba!Objednatel</vt:lpstr>
      <vt:lpstr>Stavba!Objekt</vt:lpstr>
      <vt:lpstr>'901.1 REVIZE 00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2021-12-10T09:18:39Z</cp:lastPrinted>
  <dcterms:created xsi:type="dcterms:W3CDTF">2009-04-08T07:15:50Z</dcterms:created>
  <dcterms:modified xsi:type="dcterms:W3CDTF">2022-01-14T11:00:42Z</dcterms:modified>
</cp:coreProperties>
</file>